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780" tabRatio="500" activeTab="1"/>
  </bookViews>
  <sheets>
    <sheet name="DE THI" sheetId="1" r:id="rId1"/>
    <sheet name="DAP AN" sheetId="2" r:id="rId2"/>
  </sheets>
  <definedNames>
    <definedName name="_xlnm._FilterDatabase" localSheetId="1" hidden="1">'DAP AN'!$A$3:$J$12</definedName>
    <definedName name="_xlnm.Criteria" localSheetId="1">'DAP AN'!$B$42:$C$43</definedName>
    <definedName name="_xlnm.Extract" localSheetId="1">'DAP AN'!$A$45:$J$45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2" l="1"/>
  <c r="G4" i="2"/>
  <c r="H4" i="2"/>
  <c r="I4" i="2"/>
  <c r="J4" i="2"/>
  <c r="F5" i="2"/>
  <c r="G5" i="2"/>
  <c r="H5" i="2"/>
  <c r="I5" i="2"/>
  <c r="J5" i="2"/>
  <c r="F6" i="2"/>
  <c r="G6" i="2"/>
  <c r="H6" i="2"/>
  <c r="I6" i="2"/>
  <c r="J6" i="2"/>
  <c r="H20" i="2"/>
  <c r="F7" i="2"/>
  <c r="H7" i="2"/>
  <c r="F8" i="2"/>
  <c r="H8" i="2"/>
  <c r="F9" i="2"/>
  <c r="H9" i="2"/>
  <c r="F10" i="2"/>
  <c r="H10" i="2"/>
  <c r="F11" i="2"/>
  <c r="H11" i="2"/>
  <c r="F12" i="2"/>
  <c r="H12" i="2"/>
  <c r="B43" i="2"/>
  <c r="J21" i="2"/>
  <c r="G12" i="2"/>
  <c r="I12" i="2"/>
  <c r="J12" i="2"/>
  <c r="I21" i="2"/>
  <c r="G9" i="2"/>
  <c r="I9" i="2"/>
  <c r="J9" i="2"/>
  <c r="G10" i="2"/>
  <c r="I10" i="2"/>
  <c r="J10" i="2"/>
  <c r="G11" i="2"/>
  <c r="I11" i="2"/>
  <c r="J11" i="2"/>
  <c r="H21" i="2"/>
  <c r="G8" i="2"/>
  <c r="I8" i="2"/>
  <c r="J8" i="2"/>
  <c r="J20" i="2"/>
  <c r="G7" i="2"/>
  <c r="I7" i="2"/>
  <c r="J7" i="2"/>
  <c r="I20" i="2"/>
</calcChain>
</file>

<file path=xl/sharedStrings.xml><?xml version="1.0" encoding="utf-8"?>
<sst xmlns="http://schemas.openxmlformats.org/spreadsheetml/2006/main" count="178" uniqueCount="69">
  <si>
    <t>BẢNG TÍNH TIỀN KHÁCH SẠN</t>
  </si>
  <si>
    <t>Tên KH</t>
  </si>
  <si>
    <t>Quốc tịch</t>
  </si>
  <si>
    <t>Mã PH</t>
  </si>
  <si>
    <t>Ngày đến</t>
  </si>
  <si>
    <t>Ngày đi</t>
  </si>
  <si>
    <t>Số
ngày ở</t>
  </si>
  <si>
    <t>Tiền
phòng</t>
  </si>
  <si>
    <t>Tiền ăn</t>
  </si>
  <si>
    <t>Tiền PV</t>
  </si>
  <si>
    <t>Tổng
cộng</t>
  </si>
  <si>
    <t>David</t>
  </si>
  <si>
    <t>Pháp</t>
  </si>
  <si>
    <t>L1A-F1</t>
  </si>
  <si>
    <t>Kim</t>
  </si>
  <si>
    <t>Korea</t>
  </si>
  <si>
    <t>Dũng</t>
  </si>
  <si>
    <t>Việt Nam</t>
  </si>
  <si>
    <t>L1A-F3</t>
  </si>
  <si>
    <t>Nam</t>
  </si>
  <si>
    <t>L1B-F2</t>
  </si>
  <si>
    <t>Hùng</t>
  </si>
  <si>
    <t>L1C-F1</t>
  </si>
  <si>
    <t>Minh</t>
  </si>
  <si>
    <t>L2A-F2</t>
  </si>
  <si>
    <t>John</t>
  </si>
  <si>
    <t>Mỹ</t>
  </si>
  <si>
    <t>Yoo</t>
  </si>
  <si>
    <t>L2A-F3</t>
  </si>
  <si>
    <t>Peter</t>
  </si>
  <si>
    <t>Anh</t>
  </si>
  <si>
    <t>L2B-F2</t>
  </si>
  <si>
    <t>BẢNG ĐƠN GIÁ PHÒNG</t>
  </si>
  <si>
    <t>BẢNG GIÁ ĂN</t>
  </si>
  <si>
    <t>Loại phòng</t>
  </si>
  <si>
    <t>A</t>
  </si>
  <si>
    <t>B</t>
  </si>
  <si>
    <t>C</t>
  </si>
  <si>
    <t>F1</t>
  </si>
  <si>
    <t>F2</t>
  </si>
  <si>
    <t>F3</t>
  </si>
  <si>
    <t>Lầu</t>
  </si>
  <si>
    <t>Giá</t>
  </si>
  <si>
    <t>L1</t>
  </si>
  <si>
    <t>L2</t>
  </si>
  <si>
    <t>BẢNG THỐNG KÊ TIỀN PHÒNG</t>
  </si>
  <si>
    <t>L3</t>
  </si>
  <si>
    <t>Mô tả:</t>
  </si>
  <si>
    <t>- 2 ký tự đầu của Mã phòng cho biết phòng đó thuộc Lầu mấy.</t>
  </si>
  <si>
    <t>- Ký tự thứ 3 của Mã phòng cho biết Loại phòng.</t>
  </si>
  <si>
    <t>Yêu cầu:</t>
  </si>
  <si>
    <t xml:space="preserve">    Đơn giá phòng: Dựa vào Loại phòng, tra trong BẢNG ĐƠN GIÁ PHÒNG kết hợp với Lầu để lấy giá trị.</t>
  </si>
  <si>
    <t xml:space="preserve">    Giá ăn: Dựa vào 2 ký tự cuối của Mã phòng, tra trong BẢNG GIÁ ĂN để có giá trị hợp lý.</t>
  </si>
  <si>
    <t>- Nếu là khách trong nước (Việt Nam) thì tiền PV = 0,</t>
  </si>
  <si>
    <t>ngược lại thì Tiền PV = Số ngày ở * 2 (USD/ngày).</t>
  </si>
  <si>
    <t>ĐK RÚT TRÍCH</t>
  </si>
  <si>
    <t>MSSV</t>
  </si>
  <si>
    <t>Loại giá</t>
  </si>
  <si>
    <t>B- Thực hiện các yêu cầu sau để hoàn tất bảng tính:</t>
  </si>
  <si>
    <t>5- Tổng cộng = Tiền phòng + Tiền ăn + Tiền PV. (định dạng #,##0 "USD") (1 điểm)</t>
  </si>
  <si>
    <t>6- Sắp xếp bảng tính tăng dần theo Mã phòng, nếu trùng thì sắp giảm dần theo Quốc tịch. (0,5 điểm)</t>
  </si>
  <si>
    <t xml:space="preserve">7- Rút trích ra danh sách khách hàng có Quốc tịch là Korea và Anh ở tại khách sạn trong 15 ngày đầu </t>
  </si>
  <si>
    <t>A- Nhập và trang trí như bảng tính trên và lưu với tên hotensinhvien_MSSV.xls/xlsx. (2 điểm)</t>
  </si>
  <si>
    <t xml:space="preserve">    của tháng 09/18. (0,5 điểm)</t>
  </si>
  <si>
    <t>8- Thống kê tiền phòng theo mẫu trên. (0,5 điểm)</t>
  </si>
  <si>
    <t>1- Số ngày ở = (Ngày đi - Ngày đến) +1. (1 điểm)</t>
  </si>
  <si>
    <t>2- Tiền phòng = Số ngày ở * Đơn giá phòng.(1,5 điểm)</t>
  </si>
  <si>
    <t>3- Tiền ăn = Số ngày ở * Giá ăn. (1,5 điểm)</t>
  </si>
  <si>
    <t>4- Tiền PV: (1,5 điểm)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</si>
</sst>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7" formatCode="[$-1010000]d/m/yyyy;@"/>
    <numFmt numFmtId="170" formatCode="#,##0\ &quot;USD&quot;"/>
  </numFmts>
  <fonts count="11" x14ac:knownFonts="1">
    <font>
      <sz val="12"/>
      <name val="VNI-Times"/>
    </font>
    <font>
      <sz val="12"/>
      <name val="VNI-Times"/>
    </font>
    <font>
      <b/>
      <u/>
      <sz val="12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b/>
      <i/>
      <u/>
      <sz val="12"/>
      <name val="Arial"/>
      <family val="2"/>
    </font>
    <font>
      <sz val="10"/>
      <name val="VNI-Times"/>
    </font>
    <font>
      <u/>
      <sz val="12"/>
      <color theme="10"/>
      <name val="VNI-Times"/>
    </font>
    <font>
      <u/>
      <sz val="12"/>
      <color theme="11"/>
      <name val="VNI-Times"/>
    </font>
    <font>
      <sz val="8"/>
      <name val="VNI-Times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39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3" fillId="3" borderId="6" xfId="0" applyFont="1" applyFill="1" applyBorder="1"/>
    <xf numFmtId="0" fontId="3" fillId="4" borderId="6" xfId="0" applyNumberFormat="1" applyFont="1" applyFill="1" applyBorder="1"/>
    <xf numFmtId="0" fontId="3" fillId="4" borderId="6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3" fillId="4" borderId="9" xfId="0" applyNumberFormat="1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4" borderId="11" xfId="0" applyNumberFormat="1" applyFont="1" applyFill="1" applyBorder="1"/>
    <xf numFmtId="0" fontId="3" fillId="4" borderId="11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5" fillId="0" borderId="0" xfId="0" applyFont="1"/>
    <xf numFmtId="0" fontId="3" fillId="0" borderId="13" xfId="0" applyFont="1" applyFill="1" applyBorder="1"/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3" borderId="21" xfId="0" applyFont="1" applyFill="1" applyBorder="1"/>
    <xf numFmtId="0" fontId="5" fillId="0" borderId="22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3" borderId="12" xfId="0" applyFont="1" applyFill="1" applyBorder="1"/>
    <xf numFmtId="165" fontId="5" fillId="4" borderId="9" xfId="1" applyNumberFormat="1" applyFont="1" applyFill="1" applyBorder="1" applyAlignment="1">
      <alignment horizontal="center"/>
    </xf>
    <xf numFmtId="0" fontId="6" fillId="6" borderId="0" xfId="0" applyFont="1" applyFill="1"/>
    <xf numFmtId="0" fontId="3" fillId="6" borderId="0" xfId="0" applyFont="1" applyFill="1"/>
    <xf numFmtId="0" fontId="3" fillId="6" borderId="0" xfId="0" quotePrefix="1" applyFont="1" applyFill="1"/>
    <xf numFmtId="0" fontId="3" fillId="7" borderId="9" xfId="0" applyFont="1" applyFill="1" applyBorder="1" applyAlignment="1">
      <alignment horizontal="center"/>
    </xf>
    <xf numFmtId="167" fontId="3" fillId="3" borderId="6" xfId="0" applyNumberFormat="1" applyFont="1" applyFill="1" applyBorder="1"/>
    <xf numFmtId="167" fontId="3" fillId="3" borderId="9" xfId="0" applyNumberFormat="1" applyFont="1" applyFill="1" applyBorder="1"/>
    <xf numFmtId="167" fontId="3" fillId="3" borderId="11" xfId="0" applyNumberFormat="1" applyFont="1" applyFill="1" applyBorder="1"/>
    <xf numFmtId="0" fontId="3" fillId="4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70" fontId="3" fillId="4" borderId="21" xfId="1" applyNumberFormat="1" applyFont="1" applyFill="1" applyBorder="1" applyAlignment="1">
      <alignment horizontal="center"/>
    </xf>
    <xf numFmtId="170" fontId="3" fillId="4" borderId="1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</cellXfs>
  <cellStyles count="39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  <cellStyle name="Normal 2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0"/>
  <sheetViews>
    <sheetView workbookViewId="0">
      <selection activeCell="A12" sqref="A12:XFD12"/>
    </sheetView>
  </sheetViews>
  <sheetFormatPr baseColWidth="10" defaultColWidth="8.875" defaultRowHeight="15" x14ac:dyDescent="0"/>
  <cols>
    <col min="1" max="1" width="6.375" style="2" customWidth="1"/>
    <col min="2" max="2" width="9.875" style="2" customWidth="1"/>
    <col min="3" max="3" width="8.875" style="2"/>
    <col min="4" max="5" width="9.875" style="2" bestFit="1" customWidth="1"/>
    <col min="6" max="6" width="6.25" style="2" customWidth="1"/>
    <col min="7" max="7" width="10.625" style="2" bestFit="1" customWidth="1"/>
    <col min="8" max="8" width="6.5" style="2" customWidth="1"/>
    <col min="9" max="9" width="6.25" style="2" customWidth="1"/>
    <col min="10" max="10" width="6.875" style="2" customWidth="1"/>
    <col min="11" max="16384" width="8.875" style="2"/>
  </cols>
  <sheetData>
    <row r="1" spans="1:10">
      <c r="A1" s="1"/>
    </row>
    <row r="2" spans="1:10" ht="30" customHeight="1" thickBo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ht="34.5" customHeight="1" thickTop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5" t="s">
        <v>8</v>
      </c>
      <c r="I3" s="5" t="s">
        <v>9</v>
      </c>
      <c r="J3" s="7" t="s">
        <v>10</v>
      </c>
    </row>
    <row r="4" spans="1:10">
      <c r="A4" s="8" t="s">
        <v>11</v>
      </c>
      <c r="B4" s="9" t="s">
        <v>12</v>
      </c>
      <c r="C4" s="9" t="s">
        <v>13</v>
      </c>
      <c r="D4" s="48">
        <v>43354</v>
      </c>
      <c r="E4" s="48">
        <v>43358</v>
      </c>
      <c r="F4" s="10"/>
      <c r="G4" s="11"/>
      <c r="H4" s="12"/>
      <c r="I4" s="12"/>
      <c r="J4" s="13"/>
    </row>
    <row r="5" spans="1:10">
      <c r="A5" s="14" t="s">
        <v>14</v>
      </c>
      <c r="B5" s="15" t="s">
        <v>15</v>
      </c>
      <c r="C5" s="15" t="s">
        <v>13</v>
      </c>
      <c r="D5" s="49">
        <v>43344</v>
      </c>
      <c r="E5" s="49">
        <v>43348</v>
      </c>
      <c r="F5" s="16"/>
      <c r="G5" s="11"/>
      <c r="H5" s="12"/>
      <c r="I5" s="12"/>
      <c r="J5" s="13"/>
    </row>
    <row r="6" spans="1:10">
      <c r="A6" s="14" t="s">
        <v>16</v>
      </c>
      <c r="B6" s="15" t="s">
        <v>17</v>
      </c>
      <c r="C6" s="15" t="s">
        <v>18</v>
      </c>
      <c r="D6" s="49">
        <v>43364</v>
      </c>
      <c r="E6" s="49">
        <v>43373</v>
      </c>
      <c r="F6" s="16"/>
      <c r="G6" s="11"/>
      <c r="H6" s="12"/>
      <c r="I6" s="12"/>
      <c r="J6" s="13"/>
    </row>
    <row r="7" spans="1:10">
      <c r="A7" s="14" t="s">
        <v>19</v>
      </c>
      <c r="B7" s="15" t="s">
        <v>15</v>
      </c>
      <c r="C7" s="15" t="s">
        <v>20</v>
      </c>
      <c r="D7" s="49">
        <v>43353</v>
      </c>
      <c r="E7" s="49">
        <v>43358</v>
      </c>
      <c r="F7" s="16"/>
      <c r="G7" s="11"/>
      <c r="H7" s="12"/>
      <c r="I7" s="12"/>
      <c r="J7" s="13"/>
    </row>
    <row r="8" spans="1:10">
      <c r="A8" s="14" t="s">
        <v>56</v>
      </c>
      <c r="B8" s="15" t="s">
        <v>17</v>
      </c>
      <c r="C8" s="15" t="s">
        <v>22</v>
      </c>
      <c r="D8" s="49">
        <v>43345</v>
      </c>
      <c r="E8" s="49">
        <v>43348</v>
      </c>
      <c r="F8" s="16"/>
      <c r="G8" s="11"/>
      <c r="H8" s="12"/>
      <c r="I8" s="12"/>
      <c r="J8" s="13"/>
    </row>
    <row r="9" spans="1:10">
      <c r="A9" s="14" t="s">
        <v>23</v>
      </c>
      <c r="B9" s="15" t="s">
        <v>17</v>
      </c>
      <c r="C9" s="15" t="s">
        <v>24</v>
      </c>
      <c r="D9" s="49">
        <v>43355</v>
      </c>
      <c r="E9" s="49">
        <v>43363</v>
      </c>
      <c r="F9" s="16"/>
      <c r="G9" s="11"/>
      <c r="H9" s="12"/>
      <c r="I9" s="12"/>
      <c r="J9" s="13"/>
    </row>
    <row r="10" spans="1:10">
      <c r="A10" s="14" t="s">
        <v>25</v>
      </c>
      <c r="B10" s="15" t="s">
        <v>26</v>
      </c>
      <c r="C10" s="15" t="s">
        <v>24</v>
      </c>
      <c r="D10" s="49">
        <v>43344</v>
      </c>
      <c r="E10" s="49">
        <v>43349</v>
      </c>
      <c r="F10" s="16"/>
      <c r="G10" s="11"/>
      <c r="H10" s="12"/>
      <c r="I10" s="12"/>
      <c r="J10" s="13"/>
    </row>
    <row r="11" spans="1:10">
      <c r="A11" s="14" t="s">
        <v>27</v>
      </c>
      <c r="B11" s="15" t="s">
        <v>15</v>
      </c>
      <c r="C11" s="15" t="s">
        <v>28</v>
      </c>
      <c r="D11" s="49">
        <v>43364</v>
      </c>
      <c r="E11" s="49">
        <v>43368</v>
      </c>
      <c r="F11" s="16"/>
      <c r="G11" s="11"/>
      <c r="H11" s="12"/>
      <c r="I11" s="12"/>
      <c r="J11" s="13"/>
    </row>
    <row r="12" spans="1:10" ht="16" thickBot="1">
      <c r="A12" s="17" t="s">
        <v>29</v>
      </c>
      <c r="B12" s="18" t="s">
        <v>30</v>
      </c>
      <c r="C12" s="18" t="s">
        <v>31</v>
      </c>
      <c r="D12" s="50">
        <v>43349</v>
      </c>
      <c r="E12" s="50">
        <v>43352</v>
      </c>
      <c r="F12" s="19"/>
      <c r="G12" s="20"/>
      <c r="H12" s="21"/>
      <c r="I12" s="21"/>
      <c r="J12" s="22"/>
    </row>
    <row r="13" spans="1:10" ht="16" thickTop="1"/>
    <row r="14" spans="1:10" ht="16" thickBot="1">
      <c r="A14" s="23" t="s">
        <v>32</v>
      </c>
      <c r="G14" s="23" t="s">
        <v>33</v>
      </c>
    </row>
    <row r="15" spans="1:10" ht="17" thickTop="1" thickBot="1">
      <c r="A15" s="24"/>
      <c r="B15" s="25" t="s">
        <v>34</v>
      </c>
      <c r="C15" s="26" t="s">
        <v>35</v>
      </c>
      <c r="D15" s="26" t="s">
        <v>36</v>
      </c>
      <c r="E15" s="27" t="s">
        <v>37</v>
      </c>
      <c r="G15" s="28" t="s">
        <v>57</v>
      </c>
      <c r="H15" s="29" t="s">
        <v>38</v>
      </c>
      <c r="I15" s="29" t="s">
        <v>39</v>
      </c>
      <c r="J15" s="29" t="s">
        <v>40</v>
      </c>
    </row>
    <row r="16" spans="1:10" ht="16" thickTop="1">
      <c r="A16" s="30" t="s">
        <v>41</v>
      </c>
      <c r="B16" s="31"/>
      <c r="C16" s="32"/>
      <c r="D16" s="32"/>
      <c r="E16" s="33"/>
      <c r="G16" s="34" t="s">
        <v>42</v>
      </c>
      <c r="H16" s="35">
        <v>15</v>
      </c>
      <c r="I16" s="35">
        <v>10</v>
      </c>
      <c r="J16" s="35">
        <v>5</v>
      </c>
    </row>
    <row r="17" spans="1:10">
      <c r="A17" s="36" t="s">
        <v>43</v>
      </c>
      <c r="B17" s="37"/>
      <c r="C17" s="15">
        <v>40</v>
      </c>
      <c r="D17" s="15">
        <v>35</v>
      </c>
      <c r="E17" s="38">
        <v>30</v>
      </c>
    </row>
    <row r="18" spans="1:10">
      <c r="A18" s="36" t="s">
        <v>44</v>
      </c>
      <c r="B18" s="37"/>
      <c r="C18" s="15">
        <v>30</v>
      </c>
      <c r="D18" s="15">
        <v>25</v>
      </c>
      <c r="E18" s="38">
        <v>20</v>
      </c>
      <c r="G18" s="39" t="s">
        <v>45</v>
      </c>
      <c r="H18" s="39"/>
      <c r="I18" s="39"/>
      <c r="J18" s="39"/>
    </row>
    <row r="19" spans="1:10" ht="16" thickBot="1">
      <c r="A19" s="40" t="s">
        <v>46</v>
      </c>
      <c r="B19" s="41"/>
      <c r="C19" s="18">
        <v>20</v>
      </c>
      <c r="D19" s="18">
        <v>15</v>
      </c>
      <c r="E19" s="42">
        <v>10</v>
      </c>
      <c r="G19" s="28" t="s">
        <v>34</v>
      </c>
      <c r="H19" s="29" t="s">
        <v>35</v>
      </c>
      <c r="I19" s="29" t="s">
        <v>36</v>
      </c>
      <c r="J19" s="29" t="s">
        <v>37</v>
      </c>
    </row>
    <row r="20" spans="1:10" ht="16" thickTop="1">
      <c r="G20" s="35" t="s">
        <v>43</v>
      </c>
      <c r="H20" s="43"/>
      <c r="I20" s="43"/>
      <c r="J20" s="43"/>
    </row>
    <row r="21" spans="1:10">
      <c r="G21" s="35" t="s">
        <v>44</v>
      </c>
      <c r="H21" s="43"/>
      <c r="I21" s="43"/>
      <c r="J21" s="43"/>
    </row>
    <row r="22" spans="1:10">
      <c r="A22" s="44" t="s">
        <v>47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>
      <c r="A23" s="46" t="s">
        <v>48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>
      <c r="A24" s="46" t="s">
        <v>49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21" customHeight="1">
      <c r="A25" s="44" t="s">
        <v>50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21" customHeight="1">
      <c r="A26" s="45" t="s">
        <v>62</v>
      </c>
      <c r="B26" s="45"/>
      <c r="C26" s="45"/>
      <c r="D26" s="45"/>
      <c r="E26" s="45"/>
      <c r="F26" s="45"/>
      <c r="G26" s="45"/>
      <c r="H26" s="45"/>
      <c r="I26" s="45"/>
      <c r="J26" s="45"/>
    </row>
    <row r="27" spans="1:10" ht="21" customHeight="1">
      <c r="A27" s="45" t="s">
        <v>58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19.5" customHeight="1">
      <c r="A28" s="45" t="s">
        <v>65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0" ht="19.5" customHeight="1">
      <c r="A29" s="45" t="s">
        <v>66</v>
      </c>
      <c r="B29" s="45"/>
      <c r="C29" s="45"/>
      <c r="D29" s="45"/>
      <c r="E29" s="45"/>
      <c r="F29" s="45"/>
      <c r="G29" s="45"/>
      <c r="H29" s="45"/>
      <c r="I29" s="45"/>
      <c r="J29" s="45"/>
    </row>
    <row r="30" spans="1:10">
      <c r="A30" s="45" t="s">
        <v>51</v>
      </c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21" customHeight="1">
      <c r="A31" s="45" t="s">
        <v>67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>
      <c r="A32" s="45" t="s">
        <v>52</v>
      </c>
      <c r="B32" s="45"/>
      <c r="C32" s="45"/>
      <c r="D32" s="45"/>
      <c r="E32" s="45"/>
      <c r="F32" s="45"/>
      <c r="G32" s="45"/>
      <c r="H32" s="45"/>
      <c r="I32" s="45"/>
      <c r="J32" s="45"/>
    </row>
    <row r="33" spans="1:10" ht="20.25" customHeight="1">
      <c r="A33" s="45" t="s">
        <v>68</v>
      </c>
      <c r="B33" s="45"/>
      <c r="C33" s="45"/>
      <c r="D33" s="45"/>
      <c r="E33" s="45"/>
      <c r="F33" s="45"/>
      <c r="G33" s="45"/>
      <c r="H33" s="45"/>
      <c r="I33" s="45"/>
      <c r="J33" s="45"/>
    </row>
    <row r="34" spans="1:10">
      <c r="A34" s="45"/>
      <c r="B34" s="46" t="s">
        <v>53</v>
      </c>
      <c r="C34" s="45"/>
      <c r="D34" s="45"/>
      <c r="E34" s="45"/>
      <c r="F34" s="45"/>
      <c r="G34" s="45"/>
      <c r="H34" s="45"/>
      <c r="I34" s="45"/>
      <c r="J34" s="45"/>
    </row>
    <row r="35" spans="1:10">
      <c r="A35" s="45"/>
      <c r="B35" s="45" t="s">
        <v>54</v>
      </c>
      <c r="C35" s="45"/>
      <c r="D35" s="45"/>
      <c r="E35" s="45"/>
      <c r="F35" s="45"/>
      <c r="G35" s="45"/>
      <c r="H35" s="45"/>
      <c r="I35" s="45"/>
      <c r="J35" s="45"/>
    </row>
    <row r="36" spans="1:10" ht="18.75" customHeight="1">
      <c r="A36" s="45" t="s">
        <v>59</v>
      </c>
      <c r="B36" s="45"/>
      <c r="C36" s="45"/>
      <c r="D36" s="45"/>
      <c r="E36" s="45"/>
      <c r="F36" s="45"/>
      <c r="G36" s="45"/>
      <c r="H36" s="45"/>
      <c r="I36" s="45"/>
      <c r="J36" s="45"/>
    </row>
    <row r="37" spans="1:10" ht="21" customHeight="1">
      <c r="A37" s="45" t="s">
        <v>60</v>
      </c>
      <c r="B37" s="45"/>
      <c r="C37" s="45"/>
      <c r="D37" s="45"/>
      <c r="E37" s="45"/>
      <c r="F37" s="45"/>
      <c r="G37" s="45"/>
      <c r="H37" s="45"/>
      <c r="I37" s="45"/>
      <c r="J37" s="45"/>
    </row>
    <row r="38" spans="1:10" ht="19.5" customHeight="1">
      <c r="A38" s="45" t="s">
        <v>61</v>
      </c>
      <c r="B38" s="45"/>
      <c r="C38" s="45"/>
      <c r="D38" s="45"/>
      <c r="E38" s="45"/>
      <c r="F38" s="45"/>
      <c r="G38" s="45"/>
      <c r="H38" s="45"/>
      <c r="I38" s="45"/>
      <c r="J38" s="45"/>
    </row>
    <row r="39" spans="1:10">
      <c r="A39" s="45" t="s">
        <v>63</v>
      </c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9.5" customHeight="1">
      <c r="A40" s="45" t="s">
        <v>64</v>
      </c>
      <c r="B40" s="45"/>
      <c r="C40" s="45"/>
      <c r="D40" s="45"/>
      <c r="E40" s="45"/>
      <c r="F40" s="45"/>
      <c r="G40" s="45"/>
      <c r="H40" s="45"/>
      <c r="I40" s="45"/>
      <c r="J40" s="45"/>
    </row>
  </sheetData>
  <mergeCells count="8">
    <mergeCell ref="A19:B19"/>
    <mergeCell ref="A2:J2"/>
    <mergeCell ref="C15:C16"/>
    <mergeCell ref="D15:D16"/>
    <mergeCell ref="E15:E16"/>
    <mergeCell ref="A17:B17"/>
    <mergeCell ref="A18:B18"/>
    <mergeCell ref="G18:J18"/>
  </mergeCells>
  <phoneticPr fontId="10" type="noConversion"/>
  <pageMargins left="0.7" right="0.7" top="0.75" bottom="0.75" header="0.3" footer="0.3"/>
  <pageSetup scale="7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24" workbookViewId="0">
      <selection activeCell="C53" sqref="C53"/>
    </sheetView>
  </sheetViews>
  <sheetFormatPr baseColWidth="10" defaultColWidth="8.875" defaultRowHeight="15" x14ac:dyDescent="0"/>
  <cols>
    <col min="1" max="1" width="8.875" style="2"/>
    <col min="2" max="2" width="9.875" style="2" customWidth="1"/>
    <col min="3" max="3" width="8.875" style="2"/>
    <col min="4" max="5" width="9.875" style="2" bestFit="1" customWidth="1"/>
    <col min="6" max="6" width="6.25" style="2" customWidth="1"/>
    <col min="7" max="7" width="8.875" style="2" customWidth="1"/>
    <col min="8" max="8" width="5.75" style="2" bestFit="1" customWidth="1"/>
    <col min="9" max="9" width="6.125" style="2" bestFit="1" customWidth="1"/>
    <col min="10" max="10" width="10.125" style="2" bestFit="1" customWidth="1"/>
    <col min="11" max="16384" width="8.875" style="2"/>
  </cols>
  <sheetData>
    <row r="1" spans="1:10">
      <c r="A1" s="1"/>
    </row>
    <row r="2" spans="1:10" ht="30" customHeight="1" thickBo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ht="34.5" customHeight="1" thickTop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5" t="s">
        <v>8</v>
      </c>
      <c r="I3" s="5" t="s">
        <v>9</v>
      </c>
      <c r="J3" s="7" t="s">
        <v>10</v>
      </c>
    </row>
    <row r="4" spans="1:10">
      <c r="A4" s="14" t="s">
        <v>11</v>
      </c>
      <c r="B4" s="15" t="s">
        <v>12</v>
      </c>
      <c r="C4" s="15" t="s">
        <v>13</v>
      </c>
      <c r="D4" s="49">
        <v>43354</v>
      </c>
      <c r="E4" s="49">
        <v>43358</v>
      </c>
      <c r="F4" s="16">
        <f t="shared" ref="F4:F12" si="0">(E4-D4)+1</f>
        <v>5</v>
      </c>
      <c r="G4" s="51">
        <f>F4*HLOOKUP(MID(C4,3,1),$C$15:$E$19,IF(LEFT(C4,2)="L1",3,IF(LEFT(C4,2)="L2",4,5)),0)</f>
        <v>200</v>
      </c>
      <c r="H4" s="52">
        <f>F4*HLOOKUP(RIGHT(C4,2), $G$15:$J$16,2,0)</f>
        <v>75</v>
      </c>
      <c r="I4" s="52">
        <f t="shared" ref="I4:I12" si="1">IF(B4="Việt Nam",0,F4*2)</f>
        <v>10</v>
      </c>
      <c r="J4" s="53">
        <f t="shared" ref="J4:J12" si="2">SUM(G4:I4)</f>
        <v>285</v>
      </c>
    </row>
    <row r="5" spans="1:10">
      <c r="A5" s="14" t="s">
        <v>14</v>
      </c>
      <c r="B5" s="15" t="s">
        <v>15</v>
      </c>
      <c r="C5" s="15" t="s">
        <v>13</v>
      </c>
      <c r="D5" s="49">
        <v>43344</v>
      </c>
      <c r="E5" s="49">
        <v>43348</v>
      </c>
      <c r="F5" s="16">
        <f t="shared" si="0"/>
        <v>5</v>
      </c>
      <c r="G5" s="51">
        <f>F5*HLOOKUP(MID(C5,3,1),$C$15:$E$19,IF(LEFT(C5,2)="L1",3,IF(LEFT(C5,2)="L2",4,5)),0)</f>
        <v>200</v>
      </c>
      <c r="H5" s="52">
        <f>F5*HLOOKUP(RIGHT(C5,2), $G$15:$J$16,2,0)</f>
        <v>75</v>
      </c>
      <c r="I5" s="52">
        <f t="shared" si="1"/>
        <v>10</v>
      </c>
      <c r="J5" s="53">
        <f t="shared" si="2"/>
        <v>285</v>
      </c>
    </row>
    <row r="6" spans="1:10">
      <c r="A6" s="14" t="s">
        <v>16</v>
      </c>
      <c r="B6" s="15" t="s">
        <v>17</v>
      </c>
      <c r="C6" s="15" t="s">
        <v>18</v>
      </c>
      <c r="D6" s="49">
        <v>43364</v>
      </c>
      <c r="E6" s="49">
        <v>43373</v>
      </c>
      <c r="F6" s="16">
        <f t="shared" si="0"/>
        <v>10</v>
      </c>
      <c r="G6" s="51">
        <f>F6*HLOOKUP(MID(C6,3,1),$C$15:$E$19,IF(LEFT(C6,2)="L1",3,IF(LEFT(C6,2)="L2",4,5)),0)</f>
        <v>400</v>
      </c>
      <c r="H6" s="52">
        <f>F6*HLOOKUP(RIGHT(C6,2), $G$15:$J$16,2,0)</f>
        <v>50</v>
      </c>
      <c r="I6" s="52">
        <f t="shared" si="1"/>
        <v>0</v>
      </c>
      <c r="J6" s="53">
        <f t="shared" si="2"/>
        <v>450</v>
      </c>
    </row>
    <row r="7" spans="1:10">
      <c r="A7" s="14" t="s">
        <v>19</v>
      </c>
      <c r="B7" s="15" t="s">
        <v>15</v>
      </c>
      <c r="C7" s="15" t="s">
        <v>20</v>
      </c>
      <c r="D7" s="49">
        <v>43353</v>
      </c>
      <c r="E7" s="49">
        <v>43358</v>
      </c>
      <c r="F7" s="16">
        <f t="shared" si="0"/>
        <v>6</v>
      </c>
      <c r="G7" s="51">
        <f>F7*HLOOKUP(MID(C7,3,1),$C$15:$E$19,IF(LEFT(C7,2)="L1",3,IF(LEFT(C7,2)="L2",4,5)),0)</f>
        <v>210</v>
      </c>
      <c r="H7" s="52">
        <f>F7*HLOOKUP(RIGHT(C7,2), $G$15:$J$16,2,0)</f>
        <v>60</v>
      </c>
      <c r="I7" s="52">
        <f t="shared" si="1"/>
        <v>12</v>
      </c>
      <c r="J7" s="53">
        <f t="shared" si="2"/>
        <v>282</v>
      </c>
    </row>
    <row r="8" spans="1:10">
      <c r="A8" s="14" t="s">
        <v>21</v>
      </c>
      <c r="B8" s="15" t="s">
        <v>17</v>
      </c>
      <c r="C8" s="15" t="s">
        <v>22</v>
      </c>
      <c r="D8" s="49">
        <v>43345</v>
      </c>
      <c r="E8" s="49">
        <v>43348</v>
      </c>
      <c r="F8" s="16">
        <f t="shared" si="0"/>
        <v>4</v>
      </c>
      <c r="G8" s="51">
        <f>F8*HLOOKUP(MID(C8,3,1),$C$15:$E$19,IF(LEFT(C8,2)="L1",3,IF(LEFT(C8,2)="L2",4,5)),0)</f>
        <v>120</v>
      </c>
      <c r="H8" s="52">
        <f>F8*HLOOKUP(RIGHT(C8,2), $G$15:$J$16,2,0)</f>
        <v>60</v>
      </c>
      <c r="I8" s="52">
        <f t="shared" si="1"/>
        <v>0</v>
      </c>
      <c r="J8" s="53">
        <f t="shared" si="2"/>
        <v>180</v>
      </c>
    </row>
    <row r="9" spans="1:10">
      <c r="A9" s="14" t="s">
        <v>23</v>
      </c>
      <c r="B9" s="15" t="s">
        <v>17</v>
      </c>
      <c r="C9" s="15" t="s">
        <v>24</v>
      </c>
      <c r="D9" s="49">
        <v>43355</v>
      </c>
      <c r="E9" s="49">
        <v>43363</v>
      </c>
      <c r="F9" s="16">
        <f t="shared" si="0"/>
        <v>9</v>
      </c>
      <c r="G9" s="51">
        <f>F9*HLOOKUP(MID(C9,3,1),$C$15:$E$19,IF(LEFT(C9,2)="L1",3,IF(LEFT(C9,2)="L2",4,5)),0)</f>
        <v>270</v>
      </c>
      <c r="H9" s="52">
        <f>F9*HLOOKUP(RIGHT(C9,2), $G$15:$J$16,2,0)</f>
        <v>90</v>
      </c>
      <c r="I9" s="52">
        <f t="shared" si="1"/>
        <v>0</v>
      </c>
      <c r="J9" s="53">
        <f t="shared" si="2"/>
        <v>360</v>
      </c>
    </row>
    <row r="10" spans="1:10">
      <c r="A10" s="14" t="s">
        <v>25</v>
      </c>
      <c r="B10" s="15" t="s">
        <v>26</v>
      </c>
      <c r="C10" s="15" t="s">
        <v>24</v>
      </c>
      <c r="D10" s="49">
        <v>43344</v>
      </c>
      <c r="E10" s="49">
        <v>43349</v>
      </c>
      <c r="F10" s="16">
        <f t="shared" si="0"/>
        <v>6</v>
      </c>
      <c r="G10" s="51">
        <f>F10*HLOOKUP(MID(C10,3,1),$C$15:$E$19,IF(LEFT(C10,2)="L1",3,IF(LEFT(C10,2)="L2",4,5)),0)</f>
        <v>180</v>
      </c>
      <c r="H10" s="52">
        <f>F10*HLOOKUP(RIGHT(C10,2), $G$15:$J$16,2,0)</f>
        <v>60</v>
      </c>
      <c r="I10" s="52">
        <f t="shared" si="1"/>
        <v>12</v>
      </c>
      <c r="J10" s="53">
        <f t="shared" si="2"/>
        <v>252</v>
      </c>
    </row>
    <row r="11" spans="1:10">
      <c r="A11" s="14" t="s">
        <v>27</v>
      </c>
      <c r="B11" s="15" t="s">
        <v>15</v>
      </c>
      <c r="C11" s="15" t="s">
        <v>28</v>
      </c>
      <c r="D11" s="49">
        <v>43364</v>
      </c>
      <c r="E11" s="49">
        <v>43368</v>
      </c>
      <c r="F11" s="16">
        <f t="shared" si="0"/>
        <v>5</v>
      </c>
      <c r="G11" s="51">
        <f>F11*HLOOKUP(MID(C11,3,1),$C$15:$E$19,IF(LEFT(C11,2)="L1",3,IF(LEFT(C11,2)="L2",4,5)),0)</f>
        <v>150</v>
      </c>
      <c r="H11" s="52">
        <f>F11*HLOOKUP(RIGHT(C11,2), $G$15:$J$16,2,0)</f>
        <v>25</v>
      </c>
      <c r="I11" s="52">
        <f t="shared" si="1"/>
        <v>10</v>
      </c>
      <c r="J11" s="53">
        <f t="shared" si="2"/>
        <v>185</v>
      </c>
    </row>
    <row r="12" spans="1:10" ht="16" thickBot="1">
      <c r="A12" s="17" t="s">
        <v>29</v>
      </c>
      <c r="B12" s="18" t="s">
        <v>30</v>
      </c>
      <c r="C12" s="18" t="s">
        <v>31</v>
      </c>
      <c r="D12" s="50">
        <v>43349</v>
      </c>
      <c r="E12" s="50">
        <v>43352</v>
      </c>
      <c r="F12" s="19">
        <f t="shared" si="0"/>
        <v>4</v>
      </c>
      <c r="G12" s="20">
        <f>F12*HLOOKUP(MID(C12,3,1),$C$15:$E$19,IF(LEFT(C12,2)="L1",3,IF(LEFT(C12,2)="L2",4,5)),0)</f>
        <v>100</v>
      </c>
      <c r="H12" s="21">
        <f>F12*HLOOKUP(RIGHT(C12,2), $G$15:$J$16,2,0)</f>
        <v>40</v>
      </c>
      <c r="I12" s="21">
        <f t="shared" si="1"/>
        <v>8</v>
      </c>
      <c r="J12" s="54">
        <f t="shared" si="2"/>
        <v>148</v>
      </c>
    </row>
    <row r="13" spans="1:10" ht="16" thickTop="1"/>
    <row r="14" spans="1:10" ht="16" thickBot="1">
      <c r="A14" s="23" t="s">
        <v>32</v>
      </c>
      <c r="G14" s="23" t="s">
        <v>33</v>
      </c>
    </row>
    <row r="15" spans="1:10" ht="17" thickTop="1" thickBot="1">
      <c r="A15" s="24"/>
      <c r="B15" s="25" t="s">
        <v>34</v>
      </c>
      <c r="C15" s="26" t="s">
        <v>35</v>
      </c>
      <c r="D15" s="26" t="s">
        <v>36</v>
      </c>
      <c r="E15" s="27" t="s">
        <v>37</v>
      </c>
      <c r="G15" s="28" t="s">
        <v>57</v>
      </c>
      <c r="H15" s="29" t="s">
        <v>38</v>
      </c>
      <c r="I15" s="29" t="s">
        <v>39</v>
      </c>
      <c r="J15" s="29" t="s">
        <v>40</v>
      </c>
    </row>
    <row r="16" spans="1:10" ht="16" thickTop="1">
      <c r="A16" s="30" t="s">
        <v>41</v>
      </c>
      <c r="B16" s="31"/>
      <c r="C16" s="32"/>
      <c r="D16" s="32"/>
      <c r="E16" s="33"/>
      <c r="G16" s="34" t="s">
        <v>42</v>
      </c>
      <c r="H16" s="35">
        <v>15</v>
      </c>
      <c r="I16" s="35">
        <v>10</v>
      </c>
      <c r="J16" s="35">
        <v>5</v>
      </c>
    </row>
    <row r="17" spans="1:10">
      <c r="A17" s="36" t="s">
        <v>43</v>
      </c>
      <c r="B17" s="37"/>
      <c r="C17" s="55">
        <v>40</v>
      </c>
      <c r="D17" s="55">
        <v>35</v>
      </c>
      <c r="E17" s="56">
        <v>30</v>
      </c>
    </row>
    <row r="18" spans="1:10">
      <c r="A18" s="36" t="s">
        <v>44</v>
      </c>
      <c r="B18" s="37"/>
      <c r="C18" s="55">
        <v>30</v>
      </c>
      <c r="D18" s="55">
        <v>25</v>
      </c>
      <c r="E18" s="56">
        <v>20</v>
      </c>
      <c r="G18" s="39" t="s">
        <v>45</v>
      </c>
      <c r="H18" s="39"/>
      <c r="I18" s="39"/>
      <c r="J18" s="39"/>
    </row>
    <row r="19" spans="1:10" ht="16" thickBot="1">
      <c r="A19" s="40" t="s">
        <v>46</v>
      </c>
      <c r="B19" s="41"/>
      <c r="C19" s="57">
        <v>20</v>
      </c>
      <c r="D19" s="57">
        <v>15</v>
      </c>
      <c r="E19" s="58">
        <v>10</v>
      </c>
      <c r="G19" s="28" t="s">
        <v>34</v>
      </c>
      <c r="H19" s="29" t="s">
        <v>35</v>
      </c>
      <c r="I19" s="29" t="s">
        <v>36</v>
      </c>
      <c r="J19" s="29" t="s">
        <v>37</v>
      </c>
    </row>
    <row r="20" spans="1:10" ht="16" thickTop="1">
      <c r="G20" s="35" t="s">
        <v>43</v>
      </c>
      <c r="H20" s="43">
        <f>SUMIF($C$4:$C$12,G20&amp;"A*",$J$4:$J$12)</f>
        <v>1020</v>
      </c>
      <c r="I20" s="43">
        <f>SUMIF($C$4:$C$12,G20&amp;"B*",$J$4:$J$12)</f>
        <v>282</v>
      </c>
      <c r="J20" s="43">
        <f>SUMIF($C$4:$C$12,G20&amp;"C*",$J$4:$J$12)</f>
        <v>180</v>
      </c>
    </row>
    <row r="21" spans="1:10">
      <c r="G21" s="35" t="s">
        <v>44</v>
      </c>
      <c r="H21" s="43">
        <f>SUMIF($C$4:$C$12,G21&amp;"A*",$J$4:$J$12)</f>
        <v>797</v>
      </c>
      <c r="I21" s="43">
        <f>SUMIF($C$4:$C$12,G21&amp;"B*",$J$4:$J$12)</f>
        <v>148</v>
      </c>
      <c r="J21" s="43">
        <f>SUMIF($C$4:$C$12,G21&amp;"C*",$J$4:$J$12)</f>
        <v>0</v>
      </c>
    </row>
    <row r="22" spans="1:10">
      <c r="A22" s="44" t="s">
        <v>47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>
      <c r="A23" s="46" t="s">
        <v>48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>
      <c r="A24" s="46" t="s">
        <v>49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21" customHeight="1">
      <c r="A25" s="44" t="s">
        <v>50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21" customHeight="1">
      <c r="A26" s="45" t="s">
        <v>62</v>
      </c>
      <c r="B26" s="45"/>
      <c r="C26" s="45"/>
      <c r="D26" s="45"/>
      <c r="E26" s="45"/>
      <c r="F26" s="45"/>
      <c r="G26" s="45"/>
      <c r="H26" s="45"/>
      <c r="I26" s="45"/>
      <c r="J26" s="45"/>
    </row>
    <row r="27" spans="1:10" ht="21" customHeight="1">
      <c r="A27" s="45" t="s">
        <v>58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19.5" customHeight="1">
      <c r="A28" s="45" t="s">
        <v>65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0" ht="19.5" customHeight="1">
      <c r="A29" s="45" t="s">
        <v>66</v>
      </c>
      <c r="B29" s="45"/>
      <c r="C29" s="45"/>
      <c r="D29" s="45"/>
      <c r="E29" s="45"/>
      <c r="F29" s="45"/>
      <c r="G29" s="45"/>
      <c r="H29" s="45"/>
      <c r="I29" s="45"/>
      <c r="J29" s="45"/>
    </row>
    <row r="30" spans="1:10">
      <c r="A30" s="45" t="s">
        <v>51</v>
      </c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21" customHeight="1">
      <c r="A31" s="45" t="s">
        <v>67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>
      <c r="A32" s="45" t="s">
        <v>52</v>
      </c>
      <c r="B32" s="45"/>
      <c r="C32" s="45"/>
      <c r="D32" s="45"/>
      <c r="E32" s="45"/>
      <c r="F32" s="45"/>
      <c r="G32" s="45"/>
      <c r="H32" s="45"/>
      <c r="I32" s="45"/>
      <c r="J32" s="45"/>
    </row>
    <row r="33" spans="1:10" ht="20.25" customHeight="1">
      <c r="A33" s="45" t="s">
        <v>68</v>
      </c>
      <c r="B33" s="45"/>
      <c r="C33" s="45"/>
      <c r="D33" s="45"/>
      <c r="E33" s="45"/>
      <c r="F33" s="45"/>
      <c r="G33" s="45"/>
      <c r="H33" s="45"/>
      <c r="I33" s="45"/>
      <c r="J33" s="45"/>
    </row>
    <row r="34" spans="1:10">
      <c r="A34" s="45"/>
      <c r="B34" s="46" t="s">
        <v>53</v>
      </c>
      <c r="C34" s="45"/>
      <c r="D34" s="45"/>
      <c r="E34" s="45"/>
      <c r="F34" s="45"/>
      <c r="G34" s="45"/>
      <c r="H34" s="45"/>
      <c r="I34" s="45"/>
      <c r="J34" s="45"/>
    </row>
    <row r="35" spans="1:10">
      <c r="A35" s="45"/>
      <c r="B35" s="45" t="s">
        <v>54</v>
      </c>
      <c r="C35" s="45"/>
      <c r="D35" s="45"/>
      <c r="E35" s="45"/>
      <c r="F35" s="45"/>
      <c r="G35" s="45"/>
      <c r="H35" s="45"/>
      <c r="I35" s="45"/>
      <c r="J35" s="45"/>
    </row>
    <row r="36" spans="1:10" ht="18.75" customHeight="1">
      <c r="A36" s="45" t="s">
        <v>59</v>
      </c>
      <c r="B36" s="45"/>
      <c r="C36" s="45"/>
      <c r="D36" s="45"/>
      <c r="E36" s="45"/>
      <c r="F36" s="45"/>
      <c r="G36" s="45"/>
      <c r="H36" s="45"/>
      <c r="I36" s="45"/>
      <c r="J36" s="45"/>
    </row>
    <row r="37" spans="1:10" ht="21" customHeight="1">
      <c r="A37" s="45" t="s">
        <v>60</v>
      </c>
      <c r="B37" s="45"/>
      <c r="C37" s="45"/>
      <c r="D37" s="45"/>
      <c r="E37" s="45"/>
      <c r="F37" s="45"/>
      <c r="G37" s="45"/>
      <c r="H37" s="45"/>
      <c r="I37" s="45"/>
      <c r="J37" s="45"/>
    </row>
    <row r="38" spans="1:10" ht="19.5" customHeight="1">
      <c r="A38" s="45" t="s">
        <v>61</v>
      </c>
      <c r="B38" s="45"/>
      <c r="C38" s="45"/>
      <c r="D38" s="45"/>
      <c r="E38" s="45"/>
      <c r="F38" s="45"/>
      <c r="G38" s="45"/>
      <c r="H38" s="45"/>
      <c r="I38" s="45"/>
      <c r="J38" s="45"/>
    </row>
    <row r="39" spans="1:10">
      <c r="A39" s="45" t="s">
        <v>63</v>
      </c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9.5" customHeight="1">
      <c r="A40" s="45" t="s">
        <v>64</v>
      </c>
      <c r="B40" s="45"/>
      <c r="C40" s="45"/>
      <c r="D40" s="45"/>
      <c r="E40" s="45"/>
      <c r="F40" s="45"/>
      <c r="G40" s="45"/>
      <c r="H40" s="45"/>
      <c r="I40" s="45"/>
      <c r="J40" s="45"/>
    </row>
    <row r="42" spans="1:10">
      <c r="B42" s="47" t="s">
        <v>55</v>
      </c>
      <c r="C42" s="47"/>
    </row>
    <row r="43" spans="1:10">
      <c r="B43" s="47" t="b">
        <f>AND(OR(B4="Korea",B4="Anh"),DAY(D4)&lt;=15)</f>
        <v>0</v>
      </c>
      <c r="C43" s="47"/>
    </row>
    <row r="44" spans="1:10" ht="16" thickBot="1"/>
    <row r="45" spans="1:10" ht="31" thickTop="1">
      <c r="A45" s="4" t="s">
        <v>1</v>
      </c>
      <c r="B45" s="5" t="s">
        <v>2</v>
      </c>
      <c r="C45" s="5" t="s">
        <v>3</v>
      </c>
      <c r="D45" s="5" t="s">
        <v>4</v>
      </c>
      <c r="E45" s="5" t="s">
        <v>5</v>
      </c>
      <c r="F45" s="6" t="s">
        <v>6</v>
      </c>
      <c r="G45" s="6" t="s">
        <v>7</v>
      </c>
      <c r="H45" s="5" t="s">
        <v>8</v>
      </c>
      <c r="I45" s="5" t="s">
        <v>9</v>
      </c>
      <c r="J45" s="7" t="s">
        <v>10</v>
      </c>
    </row>
    <row r="46" spans="1:10">
      <c r="A46" s="14" t="s">
        <v>14</v>
      </c>
      <c r="B46" s="15" t="s">
        <v>15</v>
      </c>
      <c r="C46" s="15" t="s">
        <v>13</v>
      </c>
      <c r="D46" s="49">
        <v>43344</v>
      </c>
      <c r="E46" s="49">
        <v>43348</v>
      </c>
      <c r="F46" s="16">
        <v>5</v>
      </c>
      <c r="G46" s="51">
        <v>200</v>
      </c>
      <c r="H46" s="52">
        <v>75</v>
      </c>
      <c r="I46" s="52">
        <v>10</v>
      </c>
      <c r="J46" s="53">
        <v>285</v>
      </c>
    </row>
    <row r="47" spans="1:10">
      <c r="A47" s="14" t="s">
        <v>19</v>
      </c>
      <c r="B47" s="15" t="s">
        <v>15</v>
      </c>
      <c r="C47" s="15" t="s">
        <v>20</v>
      </c>
      <c r="D47" s="49">
        <v>43353</v>
      </c>
      <c r="E47" s="49">
        <v>43358</v>
      </c>
      <c r="F47" s="16">
        <v>6</v>
      </c>
      <c r="G47" s="51">
        <v>210</v>
      </c>
      <c r="H47" s="52">
        <v>60</v>
      </c>
      <c r="I47" s="52">
        <v>12</v>
      </c>
      <c r="J47" s="53">
        <v>282</v>
      </c>
    </row>
    <row r="48" spans="1:10" ht="16" thickBot="1">
      <c r="A48" s="17" t="s">
        <v>29</v>
      </c>
      <c r="B48" s="18" t="s">
        <v>30</v>
      </c>
      <c r="C48" s="18" t="s">
        <v>31</v>
      </c>
      <c r="D48" s="50">
        <v>43349</v>
      </c>
      <c r="E48" s="50">
        <v>43352</v>
      </c>
      <c r="F48" s="19">
        <v>4</v>
      </c>
      <c r="G48" s="20">
        <v>100</v>
      </c>
      <c r="H48" s="21">
        <v>40</v>
      </c>
      <c r="I48" s="21">
        <v>8</v>
      </c>
      <c r="J48" s="54">
        <v>148</v>
      </c>
    </row>
    <row r="49" ht="16" thickTop="1"/>
  </sheetData>
  <mergeCells count="10">
    <mergeCell ref="A19:B19"/>
    <mergeCell ref="B42:C42"/>
    <mergeCell ref="B43:C43"/>
    <mergeCell ref="A2:J2"/>
    <mergeCell ref="C15:C16"/>
    <mergeCell ref="D15:D16"/>
    <mergeCell ref="E15:E16"/>
    <mergeCell ref="A17:B17"/>
    <mergeCell ref="A18:B18"/>
    <mergeCell ref="G18:J18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 THI</vt:lpstr>
      <vt:lpstr>DAP AN</vt:lpstr>
    </vt:vector>
  </TitlesOfParts>
  <Company>SPKT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 Long Nguyen Thi</dc:creator>
  <cp:lastModifiedBy>Chau Long Nguyen Thi</cp:lastModifiedBy>
  <cp:lastPrinted>2019-05-28T21:25:24Z</cp:lastPrinted>
  <dcterms:created xsi:type="dcterms:W3CDTF">2019-05-28T20:53:54Z</dcterms:created>
  <dcterms:modified xsi:type="dcterms:W3CDTF">2019-05-28T21:46:24Z</dcterms:modified>
</cp:coreProperties>
</file>